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<sst xmlns="http://schemas.openxmlformats.org/spreadsheetml/2006/main" count="168" uniqueCount="113">
  <si>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</si>
  <si>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</si>
  <si>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</si>
  <si>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</si>
  <si>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</si>
  <si>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</si>
  <si>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</si>
  <si>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</si>
  <si>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</si>
  <si>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</si>
  <si>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</si>
  <si>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</si>
  <si>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</si>
  <si>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</si>
  <si>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</si>
  <si>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</si>
  <si>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</si>
  <si>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</si>
  <si>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</si>
  <si>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</si>
  <si>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</si>
  <si>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</si>
  <si>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</si>
  <si>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</si>
  <si>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</si>
  <si>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</si>
  <si>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</si>
  <si>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</si>
  <si>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</si>
  <si>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</si>
  <si>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</si>
  <si>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</si>
  <si>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</si>
  <si>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</si>
  <si>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</si>
  <si>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</si>
  <si>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</si>
  <si>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</si>
  <si>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</si>
  <si>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</si>
  <si>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</si>
  <si>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</si>
  <si>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</si>
  <si>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</si>
  <si>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</si>
  <si>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</si>
  <si>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</si>
  <si>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</si>
  <si>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</si>
  <si>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</si>
  <si>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</si>
  <si>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</si>
  <si>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</si>
  <si>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</si>
  <si>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</si>
  <si>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</si>
  <si>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</si>
  <si>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</si>
  <si>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</si>
  <si>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</si>
  <si>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</si>
  <si>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</si>
  <si>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</si>
  <si>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</si>
  <si>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</si>
  <si>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</si>
  <si>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</si>
  <si>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</si>
  <si>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</si>
  <si>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</si>
  <si>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</si>
  <si>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</si>
  <si>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</si>
  <si>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</si>
  <si>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</si>
  <si>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</si>
  <si>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</si>
  <si>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</si>
  <si>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</si>
  <si>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</si>
  <si>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</si>
  <si>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</si>
  <si>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</si>
  <si>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</si>
  <si>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</si>
  <si>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</si>
  <si>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</si>
  <si>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</si>
  <si>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</si>
  <si>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</si>
  <si>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</si>
  <si>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</si>
  <si>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</si>
  <si>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</si>
  <si>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</si>
  <si>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</si>
  <si>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</si>
  <si>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</si>
  <si>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</si>
  <si>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</si>
  <si>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</si>
  <si>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</si>
  <si>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</si>
  <si>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</si>
  <si>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</si>
  <si>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</si>
  <si>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</si>
  <si>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</si>
  <si>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</si>
  <si>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</si>
  <si>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</si>
  <si>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</si>
  <si>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26.06.2019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</si>
</sst>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105907.4</c:v>
                </c:pt>
              </c:numCache>
            </c:numRef>
          </c:val>
          <c:shape val="box"/>
        </c:ser>
        <c:shape val="box"/>
        <c:axId val="65406955"/>
        <c:axId val="23593644"/>
      </c:bar3DChart>
      <c:catAx>
        <c:axId val="6540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93644"/>
        <c:crosses val="autoZero"/>
        <c:auto val="1"/>
        <c:lblOffset val="100"/>
        <c:tickLblSkip val="1"/>
        <c:noMultiLvlLbl val="0"/>
      </c:catAx>
      <c:valAx>
        <c:axId val="23593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06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508099.69999999984</c:v>
                </c:pt>
              </c:numCache>
            </c:numRef>
          </c:val>
          <c:shape val="box"/>
        </c:ser>
        <c:shape val="box"/>
        <c:axId val="57191853"/>
        <c:axId val="26482926"/>
      </c:bar3DChart>
      <c:catAx>
        <c:axId val="5719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2926"/>
        <c:crosses val="autoZero"/>
        <c:auto val="1"/>
        <c:lblOffset val="100"/>
        <c:tickLblSkip val="1"/>
        <c:noMultiLvlLbl val="0"/>
      </c:catAx>
      <c:valAx>
        <c:axId val="26482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1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201314.4369999999</c:v>
                </c:pt>
              </c:numCache>
            </c:numRef>
          </c:val>
          <c:shape val="box"/>
        </c:ser>
        <c:shape val="box"/>
        <c:axId val="43668591"/>
        <c:axId val="19886128"/>
      </c:bar3DChart>
      <c:catAx>
        <c:axId val="4366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86128"/>
        <c:crosses val="autoZero"/>
        <c:auto val="1"/>
        <c:lblOffset val="100"/>
        <c:tickLblSkip val="1"/>
        <c:noMultiLvlLbl val="0"/>
      </c:catAx>
      <c:valAx>
        <c:axId val="1988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12292.199999999999</c:v>
                </c:pt>
              </c:numCache>
            </c:numRef>
          </c:val>
          <c:shape val="box"/>
        </c:ser>
        <c:shape val="box"/>
        <c:axId val="17529905"/>
        <c:axId val="65702002"/>
      </c:bar3DChart>
      <c:catAx>
        <c:axId val="1752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02002"/>
        <c:crosses val="autoZero"/>
        <c:auto val="1"/>
        <c:lblOffset val="100"/>
        <c:tickLblSkip val="1"/>
        <c:noMultiLvlLbl val="0"/>
      </c:catAx>
      <c:valAx>
        <c:axId val="65702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9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22729.7</c:v>
                </c:pt>
              </c:numCache>
            </c:numRef>
          </c:val>
          <c:shape val="box"/>
        </c:ser>
        <c:shape val="box"/>
        <c:axId val="42771699"/>
        <c:axId val="28697012"/>
      </c:bar3DChart>
      <c:catAx>
        <c:axId val="4277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97012"/>
        <c:crosses val="autoZero"/>
        <c:auto val="1"/>
        <c:lblOffset val="100"/>
        <c:tickLblSkip val="2"/>
        <c:noMultiLvlLbl val="0"/>
      </c:catAx>
      <c:valAx>
        <c:axId val="2869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1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3600.1</c:v>
                </c:pt>
              </c:numCache>
            </c:numRef>
          </c:val>
          <c:shape val="box"/>
        </c:ser>
        <c:shape val="box"/>
        <c:axId val="53366453"/>
        <c:axId val="46267382"/>
      </c:bar3DChart>
      <c:catAx>
        <c:axId val="5336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7382"/>
        <c:crosses val="autoZero"/>
        <c:auto val="1"/>
        <c:lblOffset val="100"/>
        <c:tickLblSkip val="1"/>
        <c:noMultiLvlLbl val="0"/>
      </c:catAx>
      <c:valAx>
        <c:axId val="46267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6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45018.7</c:v>
                </c:pt>
              </c:numCache>
            </c:numRef>
          </c:val>
          <c:shape val="box"/>
        </c:ser>
        <c:shape val="box"/>
        <c:axId val="54589815"/>
        <c:axId val="58677048"/>
      </c:bar3DChart>
      <c:catAx>
        <c:axId val="5458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677048"/>
        <c:crosses val="autoZero"/>
        <c:auto val="1"/>
        <c:lblOffset val="100"/>
        <c:tickLblSkip val="1"/>
        <c:noMultiLvlLbl val="0"/>
      </c:catAx>
      <c:valAx>
        <c:axId val="5867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418636.4000000001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508099.69999999984</c:v>
                </c:pt>
                <c:pt idx="1">
                  <c:v>201314.4369999999</c:v>
                </c:pt>
                <c:pt idx="2">
                  <c:v>12292.199999999999</c:v>
                </c:pt>
                <c:pt idx="3">
                  <c:v>22729.7</c:v>
                </c:pt>
                <c:pt idx="4">
                  <c:v>3600.1</c:v>
                </c:pt>
                <c:pt idx="5">
                  <c:v>105907.4</c:v>
                </c:pt>
                <c:pt idx="6">
                  <c:v>45018.7</c:v>
                </c:pt>
              </c:numCache>
            </c:numRef>
          </c:val>
          <c:shape val="box"/>
        </c:ser>
        <c:shape val="box"/>
        <c:axId val="55911737"/>
        <c:axId val="10384250"/>
      </c:bar3DChart>
      <c:catAx>
        <c:axId val="5591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84250"/>
        <c:crosses val="autoZero"/>
        <c:auto val="1"/>
        <c:lblOffset val="100"/>
        <c:tickLblSkip val="1"/>
        <c:noMultiLvlLbl val="0"/>
      </c:catAx>
      <c:valAx>
        <c:axId val="1038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1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549678.5999999999</c:v>
                </c:pt>
                <c:pt idx="1">
                  <c:v>60156.79999999997</c:v>
                </c:pt>
                <c:pt idx="2">
                  <c:v>26377.600000000002</c:v>
                </c:pt>
                <c:pt idx="3">
                  <c:v>36611.9</c:v>
                </c:pt>
                <c:pt idx="4">
                  <c:v>37.099999999999994</c:v>
                </c:pt>
                <c:pt idx="5">
                  <c:v>501086.95678999997</c:v>
                </c:pt>
              </c:numCache>
            </c:numRef>
          </c:val>
          <c:shape val="box"/>
        </c:ser>
        <c:shape val="box"/>
        <c:axId val="3887611"/>
        <c:axId val="51368124"/>
      </c:bar3DChart>
      <c:catAx>
        <c:axId val="388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68124"/>
        <c:crosses val="autoZero"/>
        <c:auto val="1"/>
        <c:lblOffset val="100"/>
        <c:tickLblSkip val="1"/>
        <c:noMultiLvlLbl val="0"/>
      </c:catAx>
      <c:valAx>
        <c:axId val="5136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4" sqref="F6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35"/>
    </row>
    <row r="6" spans="1:12" ht="18.75" thickBot="1">
      <c r="A6" s="18" t="s">
        <v>24</v>
      </c>
      <c r="B6" s="34">
        <f>541968.7+2.3-1603.2-3000</f>
        <v>537367.8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</f>
        <v>508099.69999999984</v>
      </c>
      <c r="E6" s="3">
        <f>D6/D156*100</f>
        <v>43.28124294171425</v>
      </c>
      <c r="F6" s="3">
        <f>D6/B6*100</f>
        <v>94.55343249074465</v>
      </c>
      <c r="G6" s="3">
        <f aca="true" t="shared" si="0" ref="G6:G43">D6/C6*100</f>
        <v>55.11212139815878</v>
      </c>
      <c r="H6" s="36">
        <f aca="true" t="shared" si="1" ref="H6:H12">B6-D6</f>
        <v>29268.10000000021</v>
      </c>
      <c r="I6" s="36">
        <f aca="true" t="shared" si="2" ref="I6:I43">C6-D6</f>
        <v>413838.5000000001</v>
      </c>
      <c r="J6" s="135"/>
      <c r="L6" s="136">
        <f>H6-H7</f>
        <v>28319.800000000192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</f>
        <v>183211.9</v>
      </c>
      <c r="E7" s="125">
        <f>D7/D6*100</f>
        <v>36.05825785766063</v>
      </c>
      <c r="F7" s="125">
        <f>D7/B7*100</f>
        <v>99.48506789197666</v>
      </c>
      <c r="G7" s="125">
        <f>D7/C7*100</f>
        <v>61.28320434145906</v>
      </c>
      <c r="H7" s="124">
        <f t="shared" si="1"/>
        <v>948.3000000000175</v>
      </c>
      <c r="I7" s="124">
        <f t="shared" si="2"/>
        <v>115747.50000000003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</f>
        <v>417955</v>
      </c>
      <c r="E8" s="93">
        <f>D8/D6*100</f>
        <v>82.25846226636232</v>
      </c>
      <c r="F8" s="93">
        <f>D8/B8*100</f>
        <v>97.54166212551229</v>
      </c>
      <c r="G8" s="93">
        <f t="shared" si="0"/>
        <v>57.29789145733548</v>
      </c>
      <c r="H8" s="91">
        <f t="shared" si="1"/>
        <v>10533.700000000012</v>
      </c>
      <c r="I8" s="91">
        <f t="shared" si="2"/>
        <v>311487.19999999995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0.007301716572554562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</f>
        <v>24517.100000000002</v>
      </c>
      <c r="E10" s="93">
        <f>D10/D6*100</f>
        <v>4.8252537838538405</v>
      </c>
      <c r="F10" s="93">
        <f aca="true" t="shared" si="3" ref="F10:F41">D10/B10*100</f>
        <v>93.20638227500658</v>
      </c>
      <c r="G10" s="93">
        <f t="shared" si="0"/>
        <v>56.43925616600445</v>
      </c>
      <c r="H10" s="91">
        <f t="shared" si="1"/>
        <v>1786.9999999999964</v>
      </c>
      <c r="I10" s="91">
        <f t="shared" si="2"/>
        <v>18922.7</v>
      </c>
    </row>
    <row r="11" spans="1:9" s="135" customFormat="1" ht="18">
      <c r="A11" s="89" t="s">
        <v>0</v>
      </c>
      <c r="B11" s="108">
        <f>62292.3-1603.2-1801.7-3000</f>
        <v>55887.40000000001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</f>
        <v>48187.99999999998</v>
      </c>
      <c r="E11" s="93">
        <f>D11/D6*100</f>
        <v>9.483965450087846</v>
      </c>
      <c r="F11" s="93">
        <f t="shared" si="3"/>
        <v>86.22337056295332</v>
      </c>
      <c r="G11" s="93">
        <f t="shared" si="0"/>
        <v>49.0425168129488</v>
      </c>
      <c r="H11" s="91">
        <f t="shared" si="1"/>
        <v>7699.400000000031</v>
      </c>
      <c r="I11" s="91">
        <f t="shared" si="2"/>
        <v>50069.60000000003</v>
      </c>
    </row>
    <row r="12" spans="1:9" s="135" customFormat="1" ht="18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</f>
        <v>6195.700000000001</v>
      </c>
      <c r="E12" s="93">
        <f>D12/D6*100</f>
        <v>1.219386667616612</v>
      </c>
      <c r="F12" s="93">
        <f t="shared" si="3"/>
        <v>90.97944199706315</v>
      </c>
      <c r="G12" s="93">
        <f t="shared" si="0"/>
        <v>47.69775587974903</v>
      </c>
      <c r="H12" s="91">
        <f t="shared" si="1"/>
        <v>614.2999999999993</v>
      </c>
      <c r="I12" s="91">
        <f t="shared" si="2"/>
        <v>6793.799999999999</v>
      </c>
    </row>
    <row r="13" spans="1:9" s="135" customFormat="1" ht="18.75" thickBot="1">
      <c r="A13" s="89" t="s">
        <v>25</v>
      </c>
      <c r="B13" s="109">
        <f>B6-B8-B9-B10-B11-B12</f>
        <v>19825.900000000038</v>
      </c>
      <c r="C13" s="109">
        <f>C6-C8-C9-C10-C11-C12</f>
        <v>37704.19999999998</v>
      </c>
      <c r="D13" s="109">
        <f>D6-D8-D9-D10-D11-D12</f>
        <v>11206.799999999846</v>
      </c>
      <c r="E13" s="93">
        <f>D13/D6*100</f>
        <v>2.2056301155068287</v>
      </c>
      <c r="F13" s="93">
        <f t="shared" si="3"/>
        <v>56.526059346611376</v>
      </c>
      <c r="G13" s="93">
        <f t="shared" si="0"/>
        <v>29.722948637021478</v>
      </c>
      <c r="H13" s="91">
        <f aca="true" t="shared" si="4" ref="H13:H44">B13-D13</f>
        <v>8619.100000000191</v>
      </c>
      <c r="I13" s="91">
        <f t="shared" si="2"/>
        <v>26497.400000000136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220387.9-6554-321.5+680.4+0.2</f>
        <v>214193</v>
      </c>
      <c r="C18" s="35">
        <f>417020.2+71.9+897.7-0.1-33.9+680.4+0.2</f>
        <v>418636.4000000001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</f>
        <v>201314.4369999999</v>
      </c>
      <c r="E18" s="3">
        <f>D18/D156*100</f>
        <v>17.148482975824283</v>
      </c>
      <c r="F18" s="3">
        <f>D18/B18*100</f>
        <v>93.98740248280751</v>
      </c>
      <c r="G18" s="3">
        <f t="shared" si="0"/>
        <v>48.0881349543422</v>
      </c>
      <c r="H18" s="156">
        <f t="shared" si="4"/>
        <v>12878.563000000111</v>
      </c>
      <c r="I18" s="36">
        <f t="shared" si="2"/>
        <v>217321.9630000002</v>
      </c>
      <c r="J18" s="135"/>
      <c r="L18" s="136">
        <f>H18-H19</f>
        <v>12821.900000000125</v>
      </c>
    </row>
    <row r="19" spans="1:9" s="84" customFormat="1" ht="18.75">
      <c r="A19" s="121" t="s">
        <v>80</v>
      </c>
      <c r="B19" s="122">
        <f>102528.2+0.2</f>
        <v>102528.4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</f>
        <v>102471.73700000001</v>
      </c>
      <c r="E19" s="125">
        <f>D19/D18*100</f>
        <v>50.90133550630552</v>
      </c>
      <c r="F19" s="125">
        <f t="shared" si="3"/>
        <v>99.94473433702274</v>
      </c>
      <c r="G19" s="125">
        <f t="shared" si="0"/>
        <v>49.89953402893802</v>
      </c>
      <c r="H19" s="124">
        <f t="shared" si="4"/>
        <v>56.662999999985914</v>
      </c>
      <c r="I19" s="124">
        <f t="shared" si="2"/>
        <v>102884.36300000003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f>454.3+42.4</f>
        <v>496.7</v>
      </c>
      <c r="C24" s="109">
        <v>999.4</v>
      </c>
      <c r="D24" s="91">
        <f>199.2+100.3+88.2+109</f>
        <v>496.7</v>
      </c>
      <c r="E24" s="93">
        <f>D24/D18*100</f>
        <v>0.2467284549493091</v>
      </c>
      <c r="F24" s="93">
        <f t="shared" si="3"/>
        <v>100</v>
      </c>
      <c r="G24" s="93">
        <f t="shared" si="0"/>
        <v>49.69981989193516</v>
      </c>
      <c r="H24" s="91">
        <f t="shared" si="4"/>
        <v>0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213696.3</v>
      </c>
      <c r="C25" s="109">
        <f>C18-C24</f>
        <v>417637.00000000006</v>
      </c>
      <c r="D25" s="109">
        <f>D18-D24</f>
        <v>200817.73699999988</v>
      </c>
      <c r="E25" s="93">
        <f>D25/D18*100</f>
        <v>99.75327154505068</v>
      </c>
      <c r="F25" s="93">
        <f t="shared" si="3"/>
        <v>93.97342724230596</v>
      </c>
      <c r="G25" s="93">
        <f t="shared" si="0"/>
        <v>48.08427821289777</v>
      </c>
      <c r="H25" s="91">
        <f t="shared" si="4"/>
        <v>12878.563000000111</v>
      </c>
      <c r="I25" s="91">
        <f t="shared" si="2"/>
        <v>216819.26300000018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</f>
        <v>12292.199999999999</v>
      </c>
      <c r="E33" s="3">
        <f>D33/D156*100</f>
        <v>1.0470813001624288</v>
      </c>
      <c r="F33" s="3">
        <f>D33/B33*100</f>
        <v>91.32120887937951</v>
      </c>
      <c r="G33" s="155">
        <f t="shared" si="0"/>
        <v>45.72514767806924</v>
      </c>
      <c r="H33" s="156">
        <f t="shared" si="4"/>
        <v>1168.2000000000007</v>
      </c>
      <c r="I33" s="36">
        <f t="shared" si="2"/>
        <v>14590.6</v>
      </c>
      <c r="J33" s="135"/>
    </row>
    <row r="34" spans="1:9" s="135" customFormat="1" ht="18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95.5+254.3+520.9+145.6+77.4+290.2+14+629.4+494.6+11.4+607.6+26.4+384.9+103.2+27.1+151.5+461.6+16.4+14.3-0.2+100.6+400.5+180.4+615.1+100.6+396.6-0.2+1.8+800.9</f>
        <v>6922.4000000000015</v>
      </c>
      <c r="E34" s="93">
        <f>D34/D33*100</f>
        <v>56.315386993377935</v>
      </c>
      <c r="F34" s="93">
        <f t="shared" si="3"/>
        <v>96.69641984103706</v>
      </c>
      <c r="G34" s="93">
        <f t="shared" si="0"/>
        <v>48.558481460177624</v>
      </c>
      <c r="H34" s="91">
        <f t="shared" si="4"/>
        <v>236.49999999999818</v>
      </c>
      <c r="I34" s="91">
        <f t="shared" si="2"/>
        <v>7333.399999999998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0.4433705927336034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1163+1.8+0.3</f>
        <v>1165.1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7.957891996550661</v>
      </c>
      <c r="F36" s="93">
        <f t="shared" si="3"/>
        <v>83.95845850141622</v>
      </c>
      <c r="G36" s="93">
        <f t="shared" si="0"/>
        <v>46.846415401561224</v>
      </c>
      <c r="H36" s="91">
        <f t="shared" si="4"/>
        <v>186.89999999999975</v>
      </c>
      <c r="I36" s="91">
        <f t="shared" si="2"/>
        <v>1109.9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2.0281153902474744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0.4856738419485528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4615.7</v>
      </c>
      <c r="C39" s="108">
        <f>C33-C34-C36-C37-C35-C38</f>
        <v>9164.699999999999</v>
      </c>
      <c r="D39" s="108">
        <f>D33-D34-D36-D37-D35-D38</f>
        <v>4028.0999999999976</v>
      </c>
      <c r="E39" s="93">
        <f>D39/D33*100</f>
        <v>32.76956118514178</v>
      </c>
      <c r="F39" s="93">
        <f t="shared" si="3"/>
        <v>87.26953658166687</v>
      </c>
      <c r="G39" s="93">
        <f t="shared" si="0"/>
        <v>43.95233886542929</v>
      </c>
      <c r="H39" s="91">
        <f t="shared" si="4"/>
        <v>587.6000000000022</v>
      </c>
      <c r="I39" s="91">
        <f t="shared" si="2"/>
        <v>5136.600000000001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18+9.7+7.2+11.6+18.4+18.7+25.1+13.5+2.2+2+16.6+22.9+12+21+7.7+15.6+10+15+10+0.1+10.1+18.6+9+50.3+7+2+8+16.2+27.7+2+2+2+5.5+4</f>
        <v>421.7000000000001</v>
      </c>
      <c r="E43" s="3">
        <f>D43/D156*100</f>
        <v>0.035921493652763245</v>
      </c>
      <c r="F43" s="3">
        <f>D43/B43*100</f>
        <v>86.94845360824745</v>
      </c>
      <c r="G43" s="3">
        <f t="shared" si="0"/>
        <v>43.026221814100616</v>
      </c>
      <c r="H43" s="156">
        <f t="shared" si="4"/>
        <v>63.2999999999999</v>
      </c>
      <c r="I43" s="36">
        <f t="shared" si="2"/>
        <v>558.3999999999999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346.4+682.6-0.1+14.1+556.7+0.1+721.1+127.1+71.4+15.4+390.3+13.9+56.1+905.8+4.8+61.3+2.9+439.8+0.3+42+847.9+8.3+402.3+0.1+20.1+0.2+4.4+30.8+63.8+859.4+10.5+475.1+926.2</f>
        <v>8101.100000000001</v>
      </c>
      <c r="E46" s="3">
        <f>D46/D156*100</f>
        <v>0.6900725924363299</v>
      </c>
      <c r="F46" s="3">
        <f>D46/B46*100</f>
        <v>96.16005507679891</v>
      </c>
      <c r="G46" s="3">
        <f aca="true" t="shared" si="5" ref="G46:G78">D46/C46*100</f>
        <v>48.290682356026885</v>
      </c>
      <c r="H46" s="36">
        <f>B46-D46</f>
        <v>323.4999999999991</v>
      </c>
      <c r="I46" s="36">
        <f aca="true" t="shared" si="6" ref="I46:I79">C46-D46</f>
        <v>8674.599999999995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90.88271963066742</v>
      </c>
      <c r="F47" s="93">
        <f aca="true" t="shared" si="7" ref="F47:F76">D47/B47*100</f>
        <v>98.62164117127014</v>
      </c>
      <c r="G47" s="93">
        <f t="shared" si="5"/>
        <v>48.21261353292864</v>
      </c>
      <c r="H47" s="91">
        <f aca="true" t="shared" si="8" ref="H47:H76">B47-D47</f>
        <v>102.89999999999964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0.6060905309155545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6.574415820073816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156.90000000000126</v>
      </c>
      <c r="E51" s="93">
        <f>D51/D46*100</f>
        <v>1.9367740183432032</v>
      </c>
      <c r="F51" s="93">
        <f t="shared" si="7"/>
        <v>75.5416466056816</v>
      </c>
      <c r="G51" s="93">
        <f t="shared" si="5"/>
        <v>39.37264742785502</v>
      </c>
      <c r="H51" s="91">
        <f t="shared" si="8"/>
        <v>50.79999999999947</v>
      </c>
      <c r="I51" s="91">
        <f t="shared" si="6"/>
        <v>241.5999999999962</v>
      </c>
    </row>
    <row r="52" spans="1:10" ht="18.75" thickBot="1">
      <c r="A52" s="18" t="s">
        <v>4</v>
      </c>
      <c r="B52" s="34">
        <f>28801.3-917.2</f>
        <v>27884.1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</f>
        <v>22729.7</v>
      </c>
      <c r="E52" s="3">
        <f>D52/D156*100</f>
        <v>1.9361744706644832</v>
      </c>
      <c r="F52" s="3">
        <f>D52/B52*100</f>
        <v>81.51491351702225</v>
      </c>
      <c r="G52" s="3">
        <f t="shared" si="5"/>
        <v>43.834203086369754</v>
      </c>
      <c r="H52" s="36">
        <f>B52-D52</f>
        <v>5154.399999999998</v>
      </c>
      <c r="I52" s="36">
        <f t="shared" si="6"/>
        <v>29124.100000000002</v>
      </c>
      <c r="J52" s="135"/>
    </row>
    <row r="53" spans="1:9" s="135" customFormat="1" ht="18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721.7+980.4+865.2+984.4+270.7+792.3+9.9+66.7+1210.9+835.2+313.7+945.1+17.3+739.5+1432.2+7.4+1036.6-0.2+2347.5</f>
        <v>13576.5</v>
      </c>
      <c r="E53" s="93">
        <f>D53/D52*100</f>
        <v>59.73022081241724</v>
      </c>
      <c r="F53" s="93">
        <f t="shared" si="7"/>
        <v>94.7299013382827</v>
      </c>
      <c r="G53" s="93">
        <f t="shared" si="5"/>
        <v>52.29796724948863</v>
      </c>
      <c r="H53" s="91">
        <f t="shared" si="8"/>
        <v>755.2999999999993</v>
      </c>
      <c r="I53" s="91">
        <f t="shared" si="6"/>
        <v>12383.400000000001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</f>
        <v>1405.4000000000005</v>
      </c>
      <c r="E55" s="93">
        <f>D55/D52*100</f>
        <v>6.18309964495792</v>
      </c>
      <c r="F55" s="93">
        <f t="shared" si="7"/>
        <v>65.3400901948022</v>
      </c>
      <c r="G55" s="93">
        <f t="shared" si="5"/>
        <v>34.42835795301439</v>
      </c>
      <c r="H55" s="91">
        <f t="shared" si="8"/>
        <v>745.4999999999995</v>
      </c>
      <c r="I55" s="91">
        <f t="shared" si="6"/>
        <v>2676.7</v>
      </c>
    </row>
    <row r="56" spans="1:9" s="135" customFormat="1" ht="18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0.3+1.2+21.4+80.5+2.4+14.5+22.9+268+5.9+0.1+8.8+0.5+18.5+22.5+0.1+5.1+69.1+23+1.1+16.4+1+37.3+17.3+14.3+2.9+3.7+0.1+2.9+7.3</f>
        <v>669.0999999999999</v>
      </c>
      <c r="E56" s="93">
        <f>D56/D52*100</f>
        <v>2.9437256101048406</v>
      </c>
      <c r="F56" s="93">
        <f t="shared" si="7"/>
        <v>86.46937193073146</v>
      </c>
      <c r="G56" s="93">
        <f t="shared" si="5"/>
        <v>47.40347148423662</v>
      </c>
      <c r="H56" s="91">
        <f t="shared" si="8"/>
        <v>104.70000000000005</v>
      </c>
      <c r="I56" s="91">
        <f t="shared" si="6"/>
        <v>742.4000000000001</v>
      </c>
    </row>
    <row r="57" spans="1:9" s="135" customFormat="1" ht="18">
      <c r="A57" s="89" t="s">
        <v>12</v>
      </c>
      <c r="B57" s="108">
        <f>1832-60.3</f>
        <v>1771.7</v>
      </c>
      <c r="C57" s="109">
        <f>4640-960</f>
        <v>3680</v>
      </c>
      <c r="D57" s="109">
        <f>227+242+245+245+245</f>
        <v>1204</v>
      </c>
      <c r="E57" s="93">
        <f>D57/D52*100</f>
        <v>5.297034276739244</v>
      </c>
      <c r="F57" s="93">
        <f>D57/B57*100</f>
        <v>67.95732911892533</v>
      </c>
      <c r="G57" s="93">
        <f>D57/C57*100</f>
        <v>32.71739130434783</v>
      </c>
      <c r="H57" s="91">
        <f t="shared" si="8"/>
        <v>567.7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8855.9</v>
      </c>
      <c r="C58" s="109">
        <f>C52-C53-C56-C55-C54-C57</f>
        <v>16703.9</v>
      </c>
      <c r="D58" s="109">
        <f>D52-D53-D56-D55-D54-D57</f>
        <v>5874.7</v>
      </c>
      <c r="E58" s="93">
        <f>D58/D52*100</f>
        <v>25.845919655780765</v>
      </c>
      <c r="F58" s="93">
        <f t="shared" si="7"/>
        <v>66.33656658273016</v>
      </c>
      <c r="G58" s="93">
        <f t="shared" si="5"/>
        <v>35.16963104424715</v>
      </c>
      <c r="H58" s="91">
        <f>B58-D58</f>
        <v>2981.2</v>
      </c>
      <c r="I58" s="91">
        <f>C58-D58</f>
        <v>10829.2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</f>
        <v>3600.1</v>
      </c>
      <c r="E60" s="3">
        <f>D60/D156*100</f>
        <v>0.3066658034131205</v>
      </c>
      <c r="F60" s="3">
        <f>D60/B60*100</f>
        <v>75.48803757522383</v>
      </c>
      <c r="G60" s="3">
        <f t="shared" si="5"/>
        <v>40.661177560171225</v>
      </c>
      <c r="H60" s="36">
        <f>B60-D60</f>
        <v>1169.0000000000005</v>
      </c>
      <c r="I60" s="36">
        <f t="shared" si="6"/>
        <v>5253.799999999999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49.368073109080306</v>
      </c>
      <c r="F61" s="93">
        <f t="shared" si="7"/>
        <v>97.34363018950599</v>
      </c>
      <c r="G61" s="93">
        <f t="shared" si="5"/>
        <v>49.00328103890375</v>
      </c>
      <c r="H61" s="91">
        <f t="shared" si="8"/>
        <v>48.49999999999977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9.763617677286742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6.808144218216161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8">
      <c r="A64" s="89" t="s">
        <v>12</v>
      </c>
      <c r="B64" s="108">
        <v>1713.7</v>
      </c>
      <c r="C64" s="109">
        <f>4848.7-1414.6</f>
        <v>3434.1</v>
      </c>
      <c r="D64" s="91">
        <f>494.9+450.8</f>
        <v>945.7</v>
      </c>
      <c r="E64" s="93">
        <f>D64/D60*100</f>
        <v>26.268714757923394</v>
      </c>
      <c r="F64" s="93">
        <f t="shared" si="7"/>
        <v>55.18468810176811</v>
      </c>
      <c r="G64" s="93">
        <f t="shared" si="5"/>
        <v>27.53851081797269</v>
      </c>
      <c r="H64" s="91">
        <f t="shared" si="8"/>
        <v>768</v>
      </c>
      <c r="I64" s="91">
        <f t="shared" si="6"/>
        <v>2488.3999999999996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897.5999999999999</v>
      </c>
      <c r="D65" s="109">
        <f>D60-D61-D63-D64-D62</f>
        <v>280.4999999999998</v>
      </c>
      <c r="E65" s="93">
        <f>D65/D60*100</f>
        <v>7.791450237493397</v>
      </c>
      <c r="F65" s="93">
        <f t="shared" si="7"/>
        <v>56.76988463873703</v>
      </c>
      <c r="G65" s="93">
        <f t="shared" si="5"/>
        <v>31.24999999999998</v>
      </c>
      <c r="H65" s="91">
        <f t="shared" si="8"/>
        <v>213.60000000000036</v>
      </c>
      <c r="I65" s="91">
        <f t="shared" si="6"/>
        <v>617.1000000000001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248.4</v>
      </c>
      <c r="E70" s="27">
        <f>D70/D156*100</f>
        <v>0.02115935267570877</v>
      </c>
      <c r="F70" s="3">
        <f>D70/B70*100</f>
        <v>87.929203539823</v>
      </c>
      <c r="G70" s="3">
        <f t="shared" si="5"/>
        <v>57.821229050279335</v>
      </c>
      <c r="H70" s="36">
        <f>B70-D70</f>
        <v>34.099999999999994</v>
      </c>
      <c r="I70" s="36">
        <f t="shared" si="6"/>
        <v>181.20000000000002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</f>
        <v>105907.4</v>
      </c>
      <c r="E92" s="3">
        <f>D92/D156*100</f>
        <v>9.021465489401606</v>
      </c>
      <c r="F92" s="3">
        <f aca="true" t="shared" si="11" ref="F92:F98">D92/B92*100</f>
        <v>93.9931147532254</v>
      </c>
      <c r="G92" s="3">
        <f t="shared" si="9"/>
        <v>50.545027270453794</v>
      </c>
      <c r="H92" s="36">
        <f aca="true" t="shared" si="12" ref="H92:H98">B92-D92</f>
        <v>6768.300000000003</v>
      </c>
      <c r="I92" s="36">
        <f t="shared" si="10"/>
        <v>103623.4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</f>
        <v>100699.39999999995</v>
      </c>
      <c r="E93" s="93">
        <f>D93/D92*100</f>
        <v>95.08249659608296</v>
      </c>
      <c r="F93" s="93">
        <f t="shared" si="11"/>
        <v>94.88306793555068</v>
      </c>
      <c r="G93" s="93">
        <f t="shared" si="9"/>
        <v>51.25715670225672</v>
      </c>
      <c r="H93" s="91">
        <f t="shared" si="12"/>
        <v>5430.6000000000495</v>
      </c>
      <c r="I93" s="91">
        <f t="shared" si="10"/>
        <v>95759.80000000006</v>
      </c>
    </row>
    <row r="94" spans="1:9" s="135" customFormat="1" ht="18">
      <c r="A94" s="89" t="s">
        <v>23</v>
      </c>
      <c r="B94" s="108">
        <f>1302.5-30</f>
        <v>1272.5</v>
      </c>
      <c r="C94" s="109">
        <v>2704.7</v>
      </c>
      <c r="D94" s="91">
        <f>10+5.9+981.6+112.5+3.5+4.3+3+9.2+59.4+52.3+6.5+0.9</f>
        <v>1249.1000000000001</v>
      </c>
      <c r="E94" s="93">
        <f>D94/D92*100</f>
        <v>1.1794265556514467</v>
      </c>
      <c r="F94" s="93">
        <f t="shared" si="11"/>
        <v>98.16110019646366</v>
      </c>
      <c r="G94" s="93">
        <f t="shared" si="9"/>
        <v>46.18257107997191</v>
      </c>
      <c r="H94" s="91">
        <f t="shared" si="12"/>
        <v>23.399999999999864</v>
      </c>
      <c r="I94" s="91">
        <f t="shared" si="10"/>
        <v>1455.5999999999997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3958.9000000000433</v>
      </c>
      <c r="E96" s="93">
        <f>D96/D92*100</f>
        <v>3.7380768482656013</v>
      </c>
      <c r="F96" s="93">
        <f t="shared" si="11"/>
        <v>75.07585526814924</v>
      </c>
      <c r="G96" s="93">
        <f>D96/C96*100</f>
        <v>38.18788644628628</v>
      </c>
      <c r="H96" s="91">
        <f t="shared" si="12"/>
        <v>1314.2999999999538</v>
      </c>
      <c r="I96" s="91">
        <f>C96-D96</f>
        <v>6407.999999999933</v>
      </c>
    </row>
    <row r="97" spans="1:10" ht="18.75">
      <c r="A97" s="75" t="s">
        <v>10</v>
      </c>
      <c r="B97" s="83">
        <f>48626.7-140-760+1174-895</f>
        <v>48005.7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</f>
        <v>45018.7</v>
      </c>
      <c r="E97" s="74">
        <f>D97/D156*100</f>
        <v>3.8348089786712167</v>
      </c>
      <c r="F97" s="76">
        <f t="shared" si="11"/>
        <v>93.77782221694507</v>
      </c>
      <c r="G97" s="73">
        <f>D97/C97*100</f>
        <v>33.70190396551556</v>
      </c>
      <c r="H97" s="77">
        <f t="shared" si="12"/>
        <v>2987</v>
      </c>
      <c r="I97" s="79">
        <f>C97-D97</f>
        <v>88560.40000000001</v>
      </c>
      <c r="J97" s="135"/>
    </row>
    <row r="98" spans="1:9" s="135" customFormat="1" ht="18.75" thickBot="1">
      <c r="A98" s="111" t="s">
        <v>81</v>
      </c>
      <c r="B98" s="112">
        <f>7448.2+60</f>
        <v>7508.2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16.512249354157273</v>
      </c>
      <c r="F98" s="116">
        <f t="shared" si="11"/>
        <v>99.00641964785169</v>
      </c>
      <c r="G98" s="117">
        <f>D98/C98*100</f>
        <v>45.391595325036945</v>
      </c>
      <c r="H98" s="118">
        <f t="shared" si="12"/>
        <v>74.59999999999945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35431.1+7.6-1900</f>
        <v>33538.7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</f>
        <v>30549.800000000007</v>
      </c>
      <c r="E104" s="16">
        <f>D104/D156*100</f>
        <v>2.602310758342866</v>
      </c>
      <c r="F104" s="16">
        <f>D104/B104*100</f>
        <v>91.08820556551092</v>
      </c>
      <c r="G104" s="16">
        <f aca="true" t="shared" si="13" ref="G104:G154">D104/C104*100</f>
        <v>41.44396887951325</v>
      </c>
      <c r="H104" s="61">
        <f aca="true" t="shared" si="14" ref="H104:H154">B104-D104</f>
        <v>2988.8999999999905</v>
      </c>
      <c r="I104" s="61">
        <f aca="true" t="shared" si="15" ref="I104:I154">C104-D104</f>
        <v>43163.70000000001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19.3+40.4+6+27+20.5</f>
        <v>113.2</v>
      </c>
      <c r="E105" s="102">
        <f>D105/D104*100</f>
        <v>0.37054252400997706</v>
      </c>
      <c r="F105" s="93">
        <f>D105/B105*100</f>
        <v>52.04597701149425</v>
      </c>
      <c r="G105" s="102">
        <f>D105/C105*100</f>
        <v>20.824135393671817</v>
      </c>
      <c r="H105" s="101">
        <f t="shared" si="14"/>
        <v>104.3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31628.3+7.6-1900</f>
        <v>29735.899999999998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</f>
        <v>27590.100000000013</v>
      </c>
      <c r="E106" s="93">
        <f>D106/D104*100</f>
        <v>90.31188420218793</v>
      </c>
      <c r="F106" s="93">
        <f aca="true" t="shared" si="16" ref="F106:F154">D106/B106*100</f>
        <v>92.78380677901129</v>
      </c>
      <c r="G106" s="93">
        <f t="shared" si="13"/>
        <v>42.05461745527047</v>
      </c>
      <c r="H106" s="91">
        <f t="shared" si="14"/>
        <v>2145.7999999999847</v>
      </c>
      <c r="I106" s="91">
        <f t="shared" si="15"/>
        <v>38015.299999999996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2846.4999999999927</v>
      </c>
      <c r="E108" s="106">
        <f>D108/D104*100</f>
        <v>9.317573273802093</v>
      </c>
      <c r="F108" s="106">
        <f t="shared" si="16"/>
        <v>79.3936351211891</v>
      </c>
      <c r="G108" s="106">
        <f t="shared" si="13"/>
        <v>37.62971776059214</v>
      </c>
      <c r="H108" s="107">
        <f t="shared" si="14"/>
        <v>738.8000000000065</v>
      </c>
      <c r="I108" s="107">
        <f t="shared" si="15"/>
        <v>4718.000000000007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256531.09999999998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235665.71978999997</v>
      </c>
      <c r="E109" s="64">
        <f>D109/D156*100</f>
        <v>20.07461384304094</v>
      </c>
      <c r="F109" s="64">
        <f>D109/B109*100</f>
        <v>91.86633503306226</v>
      </c>
      <c r="G109" s="64">
        <f t="shared" si="13"/>
        <v>36.553823957420775</v>
      </c>
      <c r="H109" s="63">
        <f t="shared" si="14"/>
        <v>20865.380210000003</v>
      </c>
      <c r="I109" s="63">
        <f t="shared" si="15"/>
        <v>409043.08021000004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1.8+140.5+138.5+0.9+33+80.9+13.3+0.1+53.3+109+1.4+124.9+19.8+24.9+9+3.6+91.3+61.8+18.7+59+14.7+34.7+0.1+2.2+3.8+2.1+129.5+15.3+0.5-0.3+15.6+0.9+145.2+1.4+33.8+73+26.3</f>
        <v>1484.4999999999998</v>
      </c>
      <c r="E110" s="86">
        <f>D110/D109*100</f>
        <v>0.6299176652942257</v>
      </c>
      <c r="F110" s="86">
        <f t="shared" si="16"/>
        <v>59.685590221936316</v>
      </c>
      <c r="G110" s="86">
        <f t="shared" si="13"/>
        <v>29.787105965447353</v>
      </c>
      <c r="H110" s="87">
        <f t="shared" si="14"/>
        <v>1002.7</v>
      </c>
      <c r="I110" s="87">
        <f t="shared" si="15"/>
        <v>3499.2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43.954193331087914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0.9856333802259531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0.21466847212687698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0.020495131851607343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>
        <f>54.4+15.9+15.6</f>
        <v>85.89999999999999</v>
      </c>
      <c r="E124" s="96">
        <f>D124/D109*100</f>
        <v>0.03644993428681306</v>
      </c>
      <c r="F124" s="86">
        <f t="shared" si="16"/>
        <v>87.65306122448979</v>
      </c>
      <c r="G124" s="86">
        <f t="shared" si="13"/>
        <v>8.538767395626241</v>
      </c>
      <c r="H124" s="87">
        <f t="shared" si="14"/>
        <v>12.100000000000009</v>
      </c>
      <c r="I124" s="87">
        <f t="shared" si="15"/>
        <v>920.1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6156.2+17413.5-8000</f>
        <v>15569.7</v>
      </c>
      <c r="D127" s="95">
        <f>871.9+408.1+585.9+900.5+901.8+879.7+893+994.8+887.7+852.4+0.1+789.7+988.1+754.9</f>
        <v>10708.6</v>
      </c>
      <c r="E127" s="96">
        <f>D127/D109*100</f>
        <v>4.543978653128828</v>
      </c>
      <c r="F127" s="86">
        <f t="shared" si="16"/>
        <v>99.59357532806935</v>
      </c>
      <c r="G127" s="86">
        <f t="shared" si="13"/>
        <v>68.77846072820928</v>
      </c>
      <c r="H127" s="87">
        <f t="shared" si="14"/>
        <v>43.69999999999891</v>
      </c>
      <c r="I127" s="87">
        <f t="shared" si="15"/>
        <v>4861.1</v>
      </c>
      <c r="K127" s="88">
        <f>H110+H113+H116+H121+H123+H129+H130+H132+H134+H138+H139+H141+H150+H70</f>
        <v>3018.7653800000007</v>
      </c>
    </row>
    <row r="128" spans="1:9" s="97" customFormat="1" ht="18.75">
      <c r="A128" s="152" t="s">
        <v>89</v>
      </c>
      <c r="B128" s="153"/>
      <c r="C128" s="94">
        <v>150</v>
      </c>
      <c r="D128" s="95"/>
      <c r="E128" s="96">
        <f>D128/D109*100</f>
        <v>0</v>
      </c>
      <c r="F128" s="86" t="e">
        <f t="shared" si="16"/>
        <v>#DIV/0!</v>
      </c>
      <c r="G128" s="86">
        <f t="shared" si="13"/>
        <v>0</v>
      </c>
      <c r="H128" s="87">
        <f t="shared" si="14"/>
        <v>0</v>
      </c>
      <c r="I128" s="87">
        <f t="shared" si="15"/>
        <v>150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0.0009335256744003346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K129" s="88"/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0.09182497997283291</v>
      </c>
      <c r="F132" s="86">
        <f t="shared" si="16"/>
        <v>63.21939818872334</v>
      </c>
      <c r="G132" s="86">
        <f t="shared" si="13"/>
        <v>21.55593186572368</v>
      </c>
      <c r="H132" s="87">
        <f t="shared" si="14"/>
        <v>125.9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56.238805970149265</v>
      </c>
      <c r="G133" s="93">
        <f t="shared" si="13"/>
        <v>17.025121995300925</v>
      </c>
      <c r="H133" s="91">
        <f t="shared" si="14"/>
        <v>73.29999999999998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203+174+113.5+76.2+55.5+17.2+64.2+103.9</f>
        <v>807.5000000000001</v>
      </c>
      <c r="E138" s="96">
        <f>D138/D109*100</f>
        <v>0.34264635549012284</v>
      </c>
      <c r="F138" s="86">
        <f t="shared" si="16"/>
        <v>84.59040435784623</v>
      </c>
      <c r="G138" s="86">
        <f t="shared" si="13"/>
        <v>27.23899477146231</v>
      </c>
      <c r="H138" s="87">
        <f t="shared" si="14"/>
        <v>147.0999999999999</v>
      </c>
      <c r="I138" s="87">
        <f t="shared" si="15"/>
        <v>2157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30+1.3+13+17.4</f>
        <v>61.699999999999996</v>
      </c>
      <c r="E139" s="96">
        <f>D139/D109*100</f>
        <v>0.026181151868409382</v>
      </c>
      <c r="F139" s="86">
        <f t="shared" si="16"/>
        <v>41.13333333333333</v>
      </c>
      <c r="G139" s="86">
        <f t="shared" si="13"/>
        <v>17.628571428571426</v>
      </c>
      <c r="H139" s="87">
        <f t="shared" si="14"/>
        <v>88.30000000000001</v>
      </c>
      <c r="I139" s="87">
        <f t="shared" si="15"/>
        <v>288.3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>
        <f>1.3+0.4</f>
        <v>1.7000000000000002</v>
      </c>
      <c r="E140" s="93"/>
      <c r="F140" s="86">
        <f>D140/B140*100</f>
        <v>3.4000000000000004</v>
      </c>
      <c r="G140" s="93">
        <f>D140/C140*100</f>
        <v>1.5454545454545456</v>
      </c>
      <c r="H140" s="91">
        <f>B140-D140</f>
        <v>48.3</v>
      </c>
      <c r="I140" s="91">
        <f>C140-D140</f>
        <v>108.3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0.08772367070790768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33.6+100.1+61.4+1.9+88.9+76.4+140.9+13.9+60.1+109.3+18.6+51.1+12+15.7+91.6+92.9+151.5</f>
        <v>1119.9</v>
      </c>
      <c r="E143" s="96">
        <f>D143/D109*100</f>
        <v>0.47520700125497034</v>
      </c>
      <c r="F143" s="86">
        <f t="shared" si="16"/>
        <v>97.2473080930879</v>
      </c>
      <c r="G143" s="86">
        <f t="shared" si="13"/>
        <v>49.49178009545695</v>
      </c>
      <c r="H143" s="87">
        <f t="shared" si="14"/>
        <v>31.699999999999818</v>
      </c>
      <c r="I143" s="87">
        <f t="shared" si="15"/>
        <v>1142.9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33.6+99.1+51.9+81.4+59+82.2+5.6+57.6+68.8+16.1-2.2+47.6+70.6+83.7+114.7</f>
        <v>869.7000000000002</v>
      </c>
      <c r="E144" s="93">
        <f>D144/D143*100</f>
        <v>77.65871952852935</v>
      </c>
      <c r="F144" s="93">
        <f t="shared" si="16"/>
        <v>98.10490693739426</v>
      </c>
      <c r="G144" s="93">
        <f t="shared" si="13"/>
        <v>46.57277498125737</v>
      </c>
      <c r="H144" s="91">
        <f t="shared" si="14"/>
        <v>16.79999999999984</v>
      </c>
      <c r="I144" s="91">
        <f t="shared" si="15"/>
        <v>997.6999999999999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2.366282703812841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0.23889770667608565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90084.8+960+3726+895</f>
        <v>95665.8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</f>
        <v>94837.3</v>
      </c>
      <c r="E148" s="96">
        <f>D148/D109*100</f>
        <v>40.24229747309403</v>
      </c>
      <c r="F148" s="86">
        <f t="shared" si="16"/>
        <v>99.13396427981579</v>
      </c>
      <c r="G148" s="86">
        <f t="shared" si="13"/>
        <v>63.88656107524332</v>
      </c>
      <c r="H148" s="87">
        <f t="shared" si="14"/>
        <v>828.5</v>
      </c>
      <c r="I148" s="87">
        <f t="shared" si="15"/>
        <v>53609.09999999999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0.023465440815608408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7064.7-200</f>
        <v>6864.7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2.7188086607205744</v>
      </c>
      <c r="F152" s="86">
        <f t="shared" si="16"/>
        <v>93.33692659548124</v>
      </c>
      <c r="G152" s="86">
        <f t="shared" si="13"/>
        <v>44.99192472438733</v>
      </c>
      <c r="H152" s="87">
        <f t="shared" si="14"/>
        <v>457.39999999999964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91843.9+6554+376.8</f>
        <v>98774.7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</f>
        <v>84154.18516999998</v>
      </c>
      <c r="E153" s="96">
        <f>D153/D109*100</f>
        <v>35.70913293837948</v>
      </c>
      <c r="F153" s="86">
        <f t="shared" si="16"/>
        <v>85.19811770625473</v>
      </c>
      <c r="G153" s="86">
        <f t="shared" si="13"/>
        <v>22.39848724440977</v>
      </c>
      <c r="H153" s="87">
        <f t="shared" si="14"/>
        <v>14620.514830000015</v>
      </c>
      <c r="I153" s="87">
        <f>C153-D153</f>
        <v>291559.51483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1886.8+1886.8+1886.8+1886.8+1886.8+1886.8+1886.8+1886.8+1886.8+1886.8+1886.8+1886.8+1886.8+1886.8+1886.8+1886.8+1886.8</f>
        <v>32075.59999999999</v>
      </c>
      <c r="E154" s="96">
        <f>D154/D109*100</f>
        <v>13.610634600816073</v>
      </c>
      <c r="F154" s="86">
        <f t="shared" si="16"/>
        <v>94.44444444444441</v>
      </c>
      <c r="G154" s="86">
        <f t="shared" si="13"/>
        <v>47.2220831799779</v>
      </c>
      <c r="H154" s="87">
        <f t="shared" si="14"/>
        <v>1886.8000000000102</v>
      </c>
      <c r="I154" s="87">
        <f t="shared" si="15"/>
        <v>35849.40000000001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266885.61978999997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1257682.7</v>
      </c>
      <c r="C156" s="36">
        <f>C6+C18+C33+C43+C52+C60+C70+C74+C79+C81+C89+C92+C97+C104+C109+C102+C86+C100+C46</f>
        <v>2507982.7000000007</v>
      </c>
      <c r="D156" s="36">
        <f>D6+D18+D33+D43+D52+D60+D70+D74+D79+D81+D89+D92+D97+D104+D109+D102+D86+D100+D46</f>
        <v>1173948.9567899997</v>
      </c>
      <c r="E156" s="25">
        <v>100</v>
      </c>
      <c r="F156" s="3">
        <f>D156/B156*100</f>
        <v>93.34222032234361</v>
      </c>
      <c r="G156" s="3">
        <f aca="true" t="shared" si="17" ref="G156:G162">D156/C156*100</f>
        <v>46.80849500237779</v>
      </c>
      <c r="H156" s="36">
        <f>B156-D156</f>
        <v>83733.74321000022</v>
      </c>
      <c r="I156" s="36">
        <f aca="true" t="shared" si="18" ref="I156:I162">C156-D156</f>
        <v>1334033.743210001</v>
      </c>
      <c r="K156" s="136">
        <f>D156-114199.9-202905.8-214631.3-204053.8-222765.5+11.7</f>
        <v>215404.35678999976</v>
      </c>
    </row>
    <row r="157" spans="1:9" ht="18.7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549678.5999999999</v>
      </c>
      <c r="E157" s="6">
        <f>D157/D156*100</f>
        <v>46.823040884419676</v>
      </c>
      <c r="F157" s="6">
        <f aca="true" t="shared" si="19" ref="F157:F162">D157/B157*100</f>
        <v>96.9609488113751</v>
      </c>
      <c r="G157" s="6">
        <f t="shared" si="17"/>
        <v>55.62700665262966</v>
      </c>
      <c r="H157" s="48">
        <f aca="true" t="shared" si="20" ref="H157:H162">B157-D157</f>
        <v>17228.600000000093</v>
      </c>
      <c r="I157" s="58">
        <f t="shared" si="18"/>
        <v>438472.0000000001</v>
      </c>
    </row>
    <row r="158" spans="1:9" ht="18.75">
      <c r="A158" s="15" t="s">
        <v>0</v>
      </c>
      <c r="B158" s="87">
        <f>B11+B23+B36+B56+B63+B94+B50+B145+B111+B114+B98+B142+B131</f>
        <v>69080.6</v>
      </c>
      <c r="C158" s="87">
        <f>C11+C23+C36+C56+C63+C94+C50+C145+C111+C114+C98+C142+C131</f>
        <v>125217.3</v>
      </c>
      <c r="D158" s="87">
        <f>D11+D23+D36+D56+D63+D94+D50+D145+D111+D114+D98+D142+D131</f>
        <v>60156.79999999997</v>
      </c>
      <c r="E158" s="6">
        <f>D158/D156*100</f>
        <v>5.12431138100675</v>
      </c>
      <c r="F158" s="6">
        <f t="shared" si="19"/>
        <v>87.08204618952348</v>
      </c>
      <c r="G158" s="6">
        <f t="shared" si="17"/>
        <v>48.041923919458384</v>
      </c>
      <c r="H158" s="48">
        <f>B158-D158</f>
        <v>8923.80000000004</v>
      </c>
      <c r="I158" s="58">
        <f t="shared" si="18"/>
        <v>65060.50000000004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26377.600000000002</v>
      </c>
      <c r="E159" s="6">
        <f>D159/D156*100</f>
        <v>2.2469120013638313</v>
      </c>
      <c r="F159" s="6">
        <f t="shared" si="19"/>
        <v>91.0118484884034</v>
      </c>
      <c r="G159" s="6">
        <f t="shared" si="17"/>
        <v>54.79886902127961</v>
      </c>
      <c r="H159" s="48">
        <f t="shared" si="20"/>
        <v>2604.9999999999964</v>
      </c>
      <c r="I159" s="58">
        <f t="shared" si="18"/>
        <v>21757.7</v>
      </c>
    </row>
    <row r="160" spans="1:9" ht="21" customHeight="1">
      <c r="A160" s="15" t="s">
        <v>12</v>
      </c>
      <c r="B160" s="142">
        <f>B12+B24+B106+B64+B38+B95+B133+B57+B140+B120+B44+B73</f>
        <v>40883.09999999999</v>
      </c>
      <c r="C160" s="142">
        <f>C12+C24+C106+C64+C38+C95+C133+C57+C140+C120+C44+C73</f>
        <v>87651.80000000002</v>
      </c>
      <c r="D160" s="142">
        <f>D12+D24+D106+D64+D38+D95+D133+D57+D140+D120+D44+D73</f>
        <v>36611.9</v>
      </c>
      <c r="E160" s="6">
        <f>D160/D156*100</f>
        <v>3.118696071770459</v>
      </c>
      <c r="F160" s="6">
        <f>D160/B160*100</f>
        <v>89.55265134004028</v>
      </c>
      <c r="G160" s="6">
        <f t="shared" si="17"/>
        <v>41.769706954107036</v>
      </c>
      <c r="H160" s="48">
        <f>B160-D160</f>
        <v>4271.19999999999</v>
      </c>
      <c r="I160" s="58">
        <f t="shared" si="18"/>
        <v>51039.900000000016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0.0031602736886827505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551776.6000000001</v>
      </c>
      <c r="C162" s="60">
        <f>C156-C157-C158-C159-C160-C161</f>
        <v>1258704.8000000005</v>
      </c>
      <c r="D162" s="60">
        <f>D156-D157-D158-D159-D160-D161</f>
        <v>501086.95678999997</v>
      </c>
      <c r="E162" s="28">
        <f>D162/D156*100</f>
        <v>42.68387938775061</v>
      </c>
      <c r="F162" s="28">
        <f t="shared" si="19"/>
        <v>90.81337570132548</v>
      </c>
      <c r="G162" s="28">
        <f t="shared" si="17"/>
        <v>39.80972796719293</v>
      </c>
      <c r="H162" s="81">
        <f t="shared" si="20"/>
        <v>50689.643210000126</v>
      </c>
      <c r="I162" s="81">
        <f t="shared" si="18"/>
        <v>757617.8432100005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1173948.9567899997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1173948.9567899997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2019-06-18T11:50:43Z</cp:lastPrinted>
  <dcterms:created xsi:type="dcterms:W3CDTF">2000-06-20T04:48:00Z</dcterms:created>
  <dcterms:modified xsi:type="dcterms:W3CDTF">2019-06-26T11:10:15Z</dcterms:modified>
  <cp:category/>
  <cp:version/>
  <cp:contentType/>
  <cp:contentStatus/>
</cp:coreProperties>
</file>